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8" yWindow="84" windowWidth="23232" windowHeight="8880"/>
  </bookViews>
  <sheets>
    <sheet name="TrimLine Dryer Savings" sheetId="1" r:id="rId1"/>
  </sheets>
  <calcPr calcId="125725"/>
</workbook>
</file>

<file path=xl/calcChain.xml><?xml version="1.0" encoding="utf-8"?>
<calcChain xmlns="http://schemas.openxmlformats.org/spreadsheetml/2006/main">
  <c r="G19" i="1"/>
  <c r="C19"/>
  <c r="C12"/>
  <c r="C13" s="1"/>
  <c r="C14" s="1"/>
  <c r="C15" s="1"/>
  <c r="C21" s="1"/>
  <c r="G7"/>
  <c r="G9" s="1"/>
  <c r="G10" s="1"/>
  <c r="G6"/>
  <c r="C6"/>
  <c r="C7" s="1"/>
  <c r="G11" l="1"/>
  <c r="G12" s="1"/>
  <c r="G20" s="1"/>
</calcChain>
</file>

<file path=xl/sharedStrings.xml><?xml version="1.0" encoding="utf-8"?>
<sst xmlns="http://schemas.openxmlformats.org/spreadsheetml/2006/main" count="47" uniqueCount="39">
  <si>
    <t>Folded Towel Dispensers</t>
  </si>
  <si>
    <t>Multifold/C-fold</t>
  </si>
  <si>
    <t>Hand Dryer</t>
  </si>
  <si>
    <t>Number of sheets per case</t>
  </si>
  <si>
    <t>*Required Field</t>
  </si>
  <si>
    <t>Cost per case</t>
  </si>
  <si>
    <t>Average drying cycle in seconds</t>
  </si>
  <si>
    <r>
      <t>Number of hand dries per case</t>
    </r>
    <r>
      <rPr>
        <sz val="10"/>
        <color theme="1"/>
        <rFont val="Calibri"/>
        <family val="2"/>
        <scheme val="minor"/>
      </rPr>
      <t xml:space="preserve">                                                                                             (Number of sheets </t>
    </r>
    <r>
      <rPr>
        <sz val="10"/>
        <color theme="1"/>
        <rFont val="MS Gothic"/>
        <family val="3"/>
        <charset val="128"/>
      </rPr>
      <t xml:space="preserve">÷ </t>
    </r>
    <r>
      <rPr>
        <sz val="10"/>
        <color theme="1"/>
        <rFont val="Calibri"/>
        <family val="2"/>
        <scheme val="minor"/>
      </rPr>
      <t>2.5 average number of  towels  per hand dry)</t>
    </r>
  </si>
  <si>
    <r>
      <t xml:space="preserve">Number of drying cycles based on 1 hour of operation                                                                   </t>
    </r>
    <r>
      <rPr>
        <sz val="10"/>
        <color theme="1"/>
        <rFont val="Calibri"/>
        <family val="2"/>
        <scheme val="minor"/>
      </rPr>
      <t xml:space="preserve">(60 sec. </t>
    </r>
    <r>
      <rPr>
        <sz val="10"/>
        <color theme="1"/>
        <rFont val="MS Gothic"/>
        <family val="3"/>
        <charset val="128"/>
      </rPr>
      <t>÷</t>
    </r>
    <r>
      <rPr>
        <sz val="10"/>
        <color theme="1"/>
        <rFont val="Calibri"/>
        <family val="2"/>
      </rPr>
      <t xml:space="preserve"> average drying cycle in sec.) x 60 minutes</t>
    </r>
  </si>
  <si>
    <r>
      <t xml:space="preserve">Cost per hand dry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(Cost per case x number of hand dries per case)</t>
    </r>
  </si>
  <si>
    <r>
      <t xml:space="preserve">Cents per kWh average rate .115 cents                                                                                  </t>
    </r>
    <r>
      <rPr>
        <sz val="10"/>
        <color theme="1"/>
        <rFont val="Calibri"/>
        <family val="2"/>
        <scheme val="minor"/>
      </rPr>
      <t>(Based on LADWP Commercial Rate  for customers using 20000 kWh)</t>
    </r>
  </si>
  <si>
    <t>*Enter your cost per kWh in cents</t>
  </si>
  <si>
    <r>
      <t>Number of operating days per year</t>
    </r>
    <r>
      <rPr>
        <b/>
        <sz val="9"/>
        <color theme="3" tint="-0.249977111117893"/>
        <rFont val="Calibri"/>
        <family val="2"/>
        <scheme val="minor"/>
      </rPr>
      <t xml:space="preserve"> (Days will vary depending on facility type.  Typically there are 250 operating days for an office building.)</t>
    </r>
  </si>
  <si>
    <r>
      <t xml:space="preserve">Hourly cost of dryer             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 xml:space="preserve"> (kWh x cents per kWh Rate)</t>
    </r>
  </si>
  <si>
    <t>Number of visitors or occupants daily</t>
  </si>
  <si>
    <r>
      <t xml:space="preserve">Cost per hand dry                  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(Cost per hand dry x Number of drying cycles based on 1 hr operation)</t>
    </r>
  </si>
  <si>
    <t>Average Number of washroom visits per day</t>
  </si>
  <si>
    <r>
      <rPr>
        <b/>
        <sz val="11"/>
        <color theme="1"/>
        <rFont val="Calibri"/>
        <family val="2"/>
        <scheme val="minor"/>
      </rPr>
      <t xml:space="preserve">Annual cost of dryer </t>
    </r>
    <r>
      <rPr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(Cost per hand dry with warm air dryer x number of washroom visits per day)</t>
    </r>
  </si>
  <si>
    <r>
      <t xml:space="preserve">Total washroom visits per year  </t>
    </r>
    <r>
      <rPr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(Number of operating days x number of daily occupants) x number of washroom visits per day</t>
    </r>
  </si>
  <si>
    <r>
      <rPr>
        <b/>
        <sz val="12"/>
        <color theme="1"/>
        <rFont val="Calibri"/>
        <family val="2"/>
        <scheme val="minor"/>
      </rPr>
      <t xml:space="preserve">Annual savings with dryer </t>
    </r>
    <r>
      <rPr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 (Total annual cost of paper towels - annual cost of dryer)</t>
    </r>
  </si>
  <si>
    <r>
      <t xml:space="preserve">Average Number of Sheets used annually                                                       </t>
    </r>
    <r>
      <rPr>
        <sz val="10"/>
        <color theme="1"/>
        <rFont val="Calibri"/>
        <family val="2"/>
        <scheme val="minor"/>
      </rPr>
      <t xml:space="preserve">  (Total visits per day x 2.5 sheets used per visit)</t>
    </r>
  </si>
  <si>
    <r>
      <t xml:space="preserve">Number of cases required annually                                                                            </t>
    </r>
    <r>
      <rPr>
        <sz val="10"/>
        <color theme="1"/>
        <rFont val="Calibri"/>
        <family val="2"/>
        <scheme val="minor"/>
      </rPr>
      <t xml:space="preserve">(Number of sheets used annually </t>
    </r>
    <r>
      <rPr>
        <sz val="10"/>
        <color theme="1"/>
        <rFont val="MS Gothic"/>
        <family val="3"/>
        <charset val="128"/>
      </rPr>
      <t>÷</t>
    </r>
    <r>
      <rPr>
        <sz val="10"/>
        <color theme="1"/>
        <rFont val="Calibri"/>
        <family val="2"/>
        <scheme val="minor"/>
      </rPr>
      <t xml:space="preserve"> number of sheets per case)</t>
    </r>
  </si>
  <si>
    <r>
      <t xml:space="preserve">Cost of Paper Towels Annually                                                                            </t>
    </r>
    <r>
      <rPr>
        <sz val="10"/>
        <color theme="1"/>
        <rFont val="Calibri"/>
        <family val="2"/>
        <scheme val="minor"/>
      </rPr>
      <t>(Cost of paper x number of cases required annually)</t>
    </r>
  </si>
  <si>
    <t xml:space="preserve">Number of Dryers required </t>
  </si>
  <si>
    <t xml:space="preserve">*Required Field </t>
  </si>
  <si>
    <t xml:space="preserve">Number of washrooms </t>
  </si>
  <si>
    <t>Labor cost per hour (Maintenance)</t>
  </si>
  <si>
    <r>
      <t xml:space="preserve">Installation costs ($75-$150) per dryer </t>
    </r>
    <r>
      <rPr>
        <sz val="10"/>
        <rFont val="Calibri"/>
        <family val="2"/>
        <scheme val="minor"/>
      </rPr>
      <t>(installation cost will vary depending on electrical and backing requirements for your building)</t>
    </r>
  </si>
  <si>
    <r>
      <t xml:space="preserve">Direct labor cost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 xml:space="preserve">  {[(Number of washrooms x 10 minutes)x number of operating days per year] </t>
    </r>
    <r>
      <rPr>
        <sz val="10"/>
        <color theme="1"/>
        <rFont val="MS Gothic"/>
        <family val="3"/>
        <charset val="128"/>
      </rPr>
      <t>÷</t>
    </r>
    <r>
      <rPr>
        <sz val="10"/>
        <color theme="1"/>
        <rFont val="Calibri"/>
        <family val="2"/>
      </rPr>
      <t xml:space="preserve"> 60 minutes} x Labor cost per hour</t>
    </r>
  </si>
  <si>
    <r>
      <rPr>
        <b/>
        <sz val="11"/>
        <color theme="1"/>
        <rFont val="Calibri"/>
        <family val="2"/>
        <scheme val="minor"/>
      </rPr>
      <t xml:space="preserve">Total cost of dryer(s)                       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(Number of units x unit price per dryer) + (Number of units x installation cost per dryer)</t>
    </r>
  </si>
  <si>
    <t>Other costs (ordering, storing, disposing etc…) estimate</t>
  </si>
  <si>
    <r>
      <rPr>
        <b/>
        <sz val="12"/>
        <color theme="1"/>
        <rFont val="Calibri"/>
        <family val="2"/>
        <scheme val="minor"/>
      </rPr>
      <t xml:space="preserve">Payback for dryers in months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 xml:space="preserve">Total cost of dryer </t>
    </r>
    <r>
      <rPr>
        <sz val="11"/>
        <color theme="1"/>
        <rFont val="MS Gothic"/>
        <family val="3"/>
        <charset val="128"/>
      </rPr>
      <t>÷</t>
    </r>
    <r>
      <rPr>
        <sz val="11"/>
        <color theme="1"/>
        <rFont val="Calibri"/>
        <family val="2"/>
      </rPr>
      <t xml:space="preserve"> (annual savings with dryer </t>
    </r>
    <r>
      <rPr>
        <sz val="11"/>
        <color theme="1"/>
        <rFont val="MS Gothic"/>
        <family val="3"/>
        <charset val="128"/>
      </rPr>
      <t>÷</t>
    </r>
    <r>
      <rPr>
        <sz val="11"/>
        <color theme="1"/>
        <rFont val="Calibri"/>
        <family val="2"/>
      </rPr>
      <t xml:space="preserve"> 12 months)</t>
    </r>
  </si>
  <si>
    <r>
      <rPr>
        <b/>
        <sz val="11.5"/>
        <color theme="1"/>
        <rFont val="Calibri"/>
        <family val="2"/>
        <scheme val="minor"/>
      </rPr>
      <t xml:space="preserve">Total annual cost of paper towels            </t>
    </r>
    <r>
      <rPr>
        <sz val="11.5"/>
        <color theme="1"/>
        <rFont val="Calibri"/>
        <family val="2"/>
        <scheme val="minor"/>
      </rPr>
      <t xml:space="preserve">                                                             (Annual cost of paper towels + direct labor cost + other costs)</t>
    </r>
  </si>
  <si>
    <t>Quiet-Dry Hand Dryer draws 1380 watts (1.38 kW) of electricity while operating</t>
  </si>
  <si>
    <t>Quiet-Dry Dryer Payback</t>
  </si>
  <si>
    <r>
      <rPr>
        <b/>
        <sz val="18"/>
        <color theme="1"/>
        <rFont val="Calibri"/>
        <family val="2"/>
      </rPr>
      <t>QuietDry™</t>
    </r>
    <r>
      <rPr>
        <b/>
        <sz val="18"/>
        <color theme="1"/>
        <rFont val="Calibri"/>
        <family val="2"/>
        <scheme val="minor"/>
      </rPr>
      <t xml:space="preserve"> Warm Air Hand Dryer</t>
    </r>
  </si>
  <si>
    <t>B-770/778 115V QuietDry High Speed Dryer</t>
  </si>
  <si>
    <t xml:space="preserve">Unit price per  B-770/B-778 Dryer </t>
  </si>
  <si>
    <r>
      <t xml:space="preserve">kWh                                              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(1 hr. x Dryer kW 1.38)</t>
    </r>
  </si>
</sst>
</file>

<file path=xl/styles.xml><?xml version="1.0" encoding="utf-8"?>
<styleSheet xmlns="http://schemas.openxmlformats.org/spreadsheetml/2006/main">
  <numFmts count="6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0.0"/>
    <numFmt numFmtId="166" formatCode="&quot;$&quot;#,##0.000"/>
    <numFmt numFmtId="167" formatCode="&quot;$&quot;#,##0.000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1"/>
      <name val="Calibri"/>
      <family val="2"/>
    </font>
    <font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MS Gothic"/>
      <family val="3"/>
      <charset val="128"/>
    </font>
    <font>
      <sz val="10"/>
      <color theme="1"/>
      <name val="Calibri"/>
      <family val="2"/>
    </font>
    <font>
      <b/>
      <sz val="9"/>
      <color theme="3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MS Gothic"/>
      <family val="3"/>
      <charset val="128"/>
    </font>
    <font>
      <sz val="11"/>
      <color theme="1"/>
      <name val="Calibri"/>
      <family val="2"/>
    </font>
    <font>
      <sz val="11.5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6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7030A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5EA86"/>
        <bgColor indexed="64"/>
      </patternFill>
    </fill>
  </fills>
  <borders count="2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rgb="FF3F3F3F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</cellStyleXfs>
  <cellXfs count="99">
    <xf numFmtId="0" fontId="0" fillId="0" borderId="0" xfId="0"/>
    <xf numFmtId="0" fontId="7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8" fillId="5" borderId="2" xfId="0" applyFont="1" applyFill="1" applyBorder="1" applyAlignment="1" applyProtection="1">
      <alignment horizontal="left" vertical="center"/>
      <protection hidden="1"/>
    </xf>
    <xf numFmtId="0" fontId="8" fillId="5" borderId="3" xfId="0" applyFont="1" applyFill="1" applyBorder="1" applyAlignment="1" applyProtection="1">
      <alignment horizontal="left" vertical="center"/>
      <protection hidden="1"/>
    </xf>
    <xf numFmtId="0" fontId="8" fillId="5" borderId="4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Protection="1">
      <protection hidden="1"/>
    </xf>
    <xf numFmtId="0" fontId="8" fillId="5" borderId="2" xfId="0" applyFont="1" applyFill="1" applyBorder="1" applyAlignment="1" applyProtection="1">
      <alignment horizontal="center" vertical="center"/>
      <protection hidden="1"/>
    </xf>
    <xf numFmtId="0" fontId="10" fillId="5" borderId="5" xfId="0" applyFont="1" applyFill="1" applyBorder="1" applyAlignment="1" applyProtection="1">
      <alignment vertical="center"/>
      <protection hidden="1"/>
    </xf>
    <xf numFmtId="0" fontId="8" fillId="5" borderId="6" xfId="0" applyFont="1" applyFill="1" applyBorder="1" applyAlignment="1" applyProtection="1">
      <alignment horizontal="center" vertical="center"/>
      <protection hidden="1"/>
    </xf>
    <xf numFmtId="0" fontId="7" fillId="0" borderId="0" xfId="0" applyFont="1" applyProtection="1">
      <protection hidden="1"/>
    </xf>
    <xf numFmtId="0" fontId="3" fillId="6" borderId="7" xfId="0" applyFont="1" applyFill="1" applyBorder="1" applyAlignment="1" applyProtection="1">
      <alignment horizontal="left" vertical="center"/>
      <protection hidden="1"/>
    </xf>
    <xf numFmtId="0" fontId="11" fillId="6" borderId="0" xfId="0" applyFont="1" applyFill="1" applyBorder="1" applyAlignment="1" applyProtection="1">
      <alignment horizontal="left" vertical="center"/>
      <protection hidden="1"/>
    </xf>
    <xf numFmtId="0" fontId="1" fillId="0" borderId="8" xfId="3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Protection="1">
      <protection hidden="1"/>
    </xf>
    <xf numFmtId="0" fontId="3" fillId="6" borderId="7" xfId="0" applyFont="1" applyFill="1" applyBorder="1" applyAlignment="1" applyProtection="1">
      <alignment vertical="center" wrapText="1"/>
      <protection hidden="1"/>
    </xf>
    <xf numFmtId="0" fontId="3" fillId="6" borderId="9" xfId="0" applyFont="1" applyFill="1" applyBorder="1" applyAlignment="1" applyProtection="1">
      <alignment vertical="center" wrapText="1"/>
      <protection hidden="1"/>
    </xf>
    <xf numFmtId="0" fontId="2" fillId="7" borderId="10" xfId="3" applyFont="1" applyFill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left" vertical="center"/>
      <protection hidden="1"/>
    </xf>
    <xf numFmtId="0" fontId="11" fillId="6" borderId="12" xfId="0" applyFont="1" applyFill="1" applyBorder="1" applyAlignment="1" applyProtection="1">
      <alignment horizontal="left" vertical="center"/>
      <protection hidden="1"/>
    </xf>
    <xf numFmtId="164" fontId="1" fillId="0" borderId="10" xfId="3" applyNumberFormat="1" applyFont="1" applyFill="1" applyBorder="1" applyAlignment="1" applyProtection="1">
      <alignment horizontal="center" vertical="center"/>
      <protection locked="0"/>
    </xf>
    <xf numFmtId="0" fontId="3" fillId="6" borderId="13" xfId="0" applyFont="1" applyFill="1" applyBorder="1" applyAlignment="1" applyProtection="1">
      <alignment vertical="center"/>
      <protection hidden="1"/>
    </xf>
    <xf numFmtId="0" fontId="3" fillId="6" borderId="12" xfId="0" applyFont="1" applyFill="1" applyBorder="1" applyAlignment="1" applyProtection="1">
      <alignment vertical="center"/>
      <protection hidden="1"/>
    </xf>
    <xf numFmtId="0" fontId="2" fillId="7" borderId="10" xfId="3" applyNumberFormat="1" applyFont="1" applyFill="1" applyBorder="1" applyAlignment="1" applyProtection="1">
      <alignment horizontal="center" vertical="center"/>
      <protection hidden="1"/>
    </xf>
    <xf numFmtId="9" fontId="7" fillId="0" borderId="0" xfId="2" applyFont="1" applyProtection="1">
      <protection hidden="1"/>
    </xf>
    <xf numFmtId="165" fontId="0" fillId="0" borderId="0" xfId="0" applyNumberFormat="1" applyProtection="1">
      <protection hidden="1"/>
    </xf>
    <xf numFmtId="0" fontId="3" fillId="6" borderId="13" xfId="0" applyFont="1" applyFill="1" applyBorder="1" applyAlignment="1" applyProtection="1">
      <alignment horizontal="left" vertical="center" wrapText="1"/>
      <protection hidden="1"/>
    </xf>
    <xf numFmtId="0" fontId="3" fillId="6" borderId="12" xfId="0" applyFont="1" applyFill="1" applyBorder="1" applyAlignment="1" applyProtection="1">
      <alignment horizontal="left" vertical="center" wrapText="1"/>
      <protection hidden="1"/>
    </xf>
    <xf numFmtId="0" fontId="2" fillId="7" borderId="8" xfId="3" applyNumberFormat="1" applyFont="1" applyFill="1" applyBorder="1" applyAlignment="1" applyProtection="1">
      <alignment horizontal="center" vertical="center"/>
      <protection hidden="1"/>
    </xf>
    <xf numFmtId="0" fontId="3" fillId="6" borderId="13" xfId="0" applyFont="1" applyFill="1" applyBorder="1" applyAlignment="1" applyProtection="1">
      <alignment vertical="center" wrapText="1"/>
      <protection hidden="1"/>
    </xf>
    <xf numFmtId="0" fontId="3" fillId="6" borderId="12" xfId="0" applyFont="1" applyFill="1" applyBorder="1" applyAlignment="1" applyProtection="1">
      <alignment vertical="center" wrapText="1"/>
      <protection hidden="1"/>
    </xf>
    <xf numFmtId="0" fontId="3" fillId="6" borderId="14" xfId="0" applyFont="1" applyFill="1" applyBorder="1" applyAlignment="1" applyProtection="1">
      <alignment horizontal="left" vertical="center" wrapText="1"/>
      <protection hidden="1"/>
    </xf>
    <xf numFmtId="0" fontId="3" fillId="6" borderId="15" xfId="0" applyFont="1" applyFill="1" applyBorder="1" applyAlignment="1" applyProtection="1">
      <alignment horizontal="left" vertical="center" wrapText="1"/>
      <protection hidden="1"/>
    </xf>
    <xf numFmtId="166" fontId="2" fillId="7" borderId="16" xfId="3" applyNumberFormat="1" applyFont="1" applyFill="1" applyBorder="1" applyAlignment="1" applyProtection="1">
      <alignment horizontal="center" vertical="center"/>
      <protection hidden="1"/>
    </xf>
    <xf numFmtId="0" fontId="2" fillId="7" borderId="17" xfId="3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left" vertical="center"/>
      <protection hidden="1"/>
    </xf>
    <xf numFmtId="9" fontId="3" fillId="0" borderId="0" xfId="2" applyFont="1" applyFill="1" applyBorder="1" applyAlignment="1" applyProtection="1">
      <alignment horizontal="center" vertical="center"/>
      <protection hidden="1"/>
    </xf>
    <xf numFmtId="0" fontId="3" fillId="6" borderId="18" xfId="0" applyFont="1" applyFill="1" applyBorder="1" applyAlignment="1" applyProtection="1">
      <alignment vertical="center" wrapText="1"/>
      <protection hidden="1"/>
    </xf>
    <xf numFmtId="0" fontId="9" fillId="6" borderId="0" xfId="0" applyFont="1" applyFill="1" applyBorder="1" applyAlignment="1" applyProtection="1">
      <alignment vertical="center" wrapText="1"/>
      <protection hidden="1"/>
    </xf>
    <xf numFmtId="166" fontId="3" fillId="0" borderId="10" xfId="3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 wrapText="1"/>
      <protection hidden="1"/>
    </xf>
    <xf numFmtId="0" fontId="3" fillId="6" borderId="2" xfId="0" applyFont="1" applyFill="1" applyBorder="1" applyAlignment="1" applyProtection="1">
      <alignment horizontal="left" vertical="center" wrapText="1"/>
      <protection hidden="1"/>
    </xf>
    <xf numFmtId="0" fontId="11" fillId="6" borderId="3" xfId="0" applyFont="1" applyFill="1" applyBorder="1" applyAlignment="1" applyProtection="1">
      <alignment horizontal="left" vertical="center"/>
      <protection hidden="1"/>
    </xf>
    <xf numFmtId="0" fontId="3" fillId="8" borderId="4" xfId="3" applyFont="1" applyFill="1" applyBorder="1" applyAlignment="1" applyProtection="1">
      <alignment horizontal="center" vertical="center"/>
      <protection locked="0"/>
    </xf>
    <xf numFmtId="164" fontId="2" fillId="7" borderId="8" xfId="3" applyNumberFormat="1" applyFont="1" applyFill="1" applyBorder="1" applyAlignment="1" applyProtection="1">
      <alignment horizontal="center" vertical="center"/>
      <protection hidden="1"/>
    </xf>
    <xf numFmtId="0" fontId="3" fillId="8" borderId="10" xfId="3" applyFont="1" applyFill="1" applyBorder="1" applyAlignment="1" applyProtection="1">
      <alignment horizontal="center" vertical="center"/>
      <protection locked="0"/>
    </xf>
    <xf numFmtId="167" fontId="2" fillId="7" borderId="10" xfId="3" applyNumberFormat="1" applyFont="1" applyFill="1" applyBorder="1" applyAlignment="1" applyProtection="1">
      <alignment horizontal="center" vertical="center"/>
      <protection hidden="1"/>
    </xf>
    <xf numFmtId="0" fontId="3" fillId="6" borderId="13" xfId="0" applyFont="1" applyFill="1" applyBorder="1" applyAlignment="1" applyProtection="1">
      <alignment horizontal="left" vertical="center"/>
      <protection hidden="1"/>
    </xf>
    <xf numFmtId="0" fontId="3" fillId="6" borderId="12" xfId="0" applyFont="1" applyFill="1" applyBorder="1" applyAlignment="1" applyProtection="1">
      <alignment horizontal="left" vertical="center"/>
      <protection hidden="1"/>
    </xf>
    <xf numFmtId="0" fontId="2" fillId="7" borderId="8" xfId="3" applyFont="1" applyFill="1" applyBorder="1" applyAlignment="1" applyProtection="1">
      <alignment horizontal="center" vertical="center"/>
      <protection hidden="1"/>
    </xf>
    <xf numFmtId="164" fontId="9" fillId="0" borderId="0" xfId="0" applyNumberFormat="1" applyFont="1" applyFill="1" applyBorder="1" applyProtection="1">
      <protection hidden="1"/>
    </xf>
    <xf numFmtId="0" fontId="0" fillId="6" borderId="7" xfId="5" applyFont="1" applyFill="1" applyBorder="1" applyAlignment="1" applyProtection="1">
      <alignment vertical="center" wrapText="1"/>
      <protection hidden="1"/>
    </xf>
    <xf numFmtId="0" fontId="0" fillId="6" borderId="19" xfId="5" applyFont="1" applyFill="1" applyBorder="1" applyAlignment="1" applyProtection="1">
      <alignment vertical="center" wrapText="1"/>
      <protection hidden="1"/>
    </xf>
    <xf numFmtId="0" fontId="17" fillId="9" borderId="14" xfId="4" applyFont="1" applyFill="1" applyBorder="1" applyAlignment="1" applyProtection="1">
      <alignment vertical="center" wrapText="1"/>
      <protection hidden="1"/>
    </xf>
    <xf numFmtId="0" fontId="18" fillId="9" borderId="20" xfId="4" applyFont="1" applyFill="1" applyBorder="1" applyAlignment="1" applyProtection="1">
      <alignment vertical="center" wrapText="1"/>
      <protection hidden="1"/>
    </xf>
    <xf numFmtId="7" fontId="19" fillId="9" borderId="16" xfId="4" applyNumberFormat="1" applyFont="1" applyFill="1" applyBorder="1" applyAlignment="1" applyProtection="1">
      <alignment horizontal="center" vertical="center"/>
      <protection hidden="1"/>
    </xf>
    <xf numFmtId="0" fontId="0" fillId="0" borderId="0" xfId="4" applyFont="1" applyFill="1" applyBorder="1" applyAlignment="1" applyProtection="1">
      <alignment vertical="center" wrapText="1"/>
      <protection hidden="1"/>
    </xf>
    <xf numFmtId="7" fontId="3" fillId="0" borderId="0" xfId="4" applyNumberFormat="1" applyFont="1" applyFill="1" applyBorder="1" applyAlignment="1" applyProtection="1">
      <alignment horizontal="center" vertical="center"/>
      <protection hidden="1"/>
    </xf>
    <xf numFmtId="1" fontId="2" fillId="7" borderId="10" xfId="3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7" fontId="3" fillId="0" borderId="0" xfId="1" applyNumberFormat="1" applyFont="1" applyFill="1" applyBorder="1" applyAlignment="1" applyProtection="1">
      <alignment horizontal="center" vertical="center"/>
      <protection hidden="1"/>
    </xf>
    <xf numFmtId="7" fontId="2" fillId="7" borderId="16" xfId="3" applyNumberFormat="1" applyFont="1" applyFill="1" applyBorder="1" applyAlignment="1" applyProtection="1">
      <alignment horizontal="center" vertical="center"/>
      <protection hidden="1"/>
    </xf>
    <xf numFmtId="0" fontId="20" fillId="5" borderId="2" xfId="0" applyFont="1" applyFill="1" applyBorder="1" applyAlignment="1" applyProtection="1">
      <alignment horizontal="center" vertical="center"/>
      <protection hidden="1"/>
    </xf>
    <xf numFmtId="0" fontId="20" fillId="5" borderId="3" xfId="0" applyFont="1" applyFill="1" applyBorder="1" applyAlignment="1" applyProtection="1">
      <alignment horizontal="center" vertical="center"/>
      <protection hidden="1"/>
    </xf>
    <xf numFmtId="0" fontId="2" fillId="5" borderId="6" xfId="0" applyFont="1" applyFill="1" applyBorder="1" applyAlignment="1" applyProtection="1">
      <alignment horizontal="center" vertical="center"/>
      <protection hidden="1"/>
    </xf>
    <xf numFmtId="0" fontId="3" fillId="6" borderId="18" xfId="0" applyFont="1" applyFill="1" applyBorder="1" applyAlignment="1" applyProtection="1">
      <alignment vertical="center"/>
      <protection hidden="1"/>
    </xf>
    <xf numFmtId="0" fontId="9" fillId="6" borderId="9" xfId="0" applyFont="1" applyFill="1" applyBorder="1" applyAlignment="1" applyProtection="1">
      <alignment vertical="center"/>
      <protection hidden="1"/>
    </xf>
    <xf numFmtId="0" fontId="3" fillId="8" borderId="8" xfId="3" applyFont="1" applyFill="1" applyBorder="1" applyAlignment="1" applyProtection="1">
      <alignment horizontal="center" vertical="center"/>
      <protection locked="0"/>
    </xf>
    <xf numFmtId="0" fontId="3" fillId="6" borderId="2" xfId="0" applyFont="1" applyFill="1" applyBorder="1" applyAlignment="1" applyProtection="1">
      <alignment horizontal="left" vertical="center"/>
      <protection hidden="1"/>
    </xf>
    <xf numFmtId="0" fontId="3" fillId="0" borderId="4" xfId="3" applyNumberFormat="1" applyFont="1" applyFill="1" applyBorder="1" applyAlignment="1" applyProtection="1">
      <alignment horizontal="center" vertical="center"/>
      <protection locked="0"/>
    </xf>
    <xf numFmtId="0" fontId="21" fillId="6" borderId="13" xfId="0" applyFont="1" applyFill="1" applyBorder="1" applyAlignment="1" applyProtection="1">
      <alignment vertical="center"/>
      <protection hidden="1"/>
    </xf>
    <xf numFmtId="0" fontId="9" fillId="6" borderId="12" xfId="0" applyFont="1" applyFill="1" applyBorder="1" applyAlignment="1" applyProtection="1">
      <alignment vertical="center"/>
      <protection hidden="1"/>
    </xf>
    <xf numFmtId="7" fontId="3" fillId="8" borderId="10" xfId="3" applyNumberFormat="1" applyFont="1" applyFill="1" applyBorder="1" applyAlignment="1" applyProtection="1">
      <alignment horizontal="center" vertical="center"/>
      <protection locked="0"/>
    </xf>
    <xf numFmtId="7" fontId="3" fillId="0" borderId="10" xfId="3" applyNumberFormat="1" applyFont="1" applyFill="1" applyBorder="1" applyAlignment="1" applyProtection="1">
      <alignment horizontal="center" vertical="center"/>
      <protection locked="0"/>
    </xf>
    <xf numFmtId="0" fontId="21" fillId="6" borderId="11" xfId="0" applyFont="1" applyFill="1" applyBorder="1" applyAlignment="1" applyProtection="1">
      <alignment vertical="center" wrapText="1"/>
      <protection hidden="1"/>
    </xf>
    <xf numFmtId="7" fontId="3" fillId="8" borderId="10" xfId="1" applyNumberFormat="1" applyFont="1" applyFill="1" applyBorder="1" applyAlignment="1" applyProtection="1">
      <alignment horizontal="center" vertical="center"/>
      <protection locked="0"/>
    </xf>
    <xf numFmtId="7" fontId="2" fillId="7" borderId="8" xfId="3" applyNumberFormat="1" applyFont="1" applyFill="1" applyBorder="1" applyAlignment="1" applyProtection="1">
      <alignment horizontal="center" vertical="center"/>
      <protection hidden="1"/>
    </xf>
    <xf numFmtId="0" fontId="0" fillId="6" borderId="11" xfId="5" applyFont="1" applyFill="1" applyBorder="1" applyAlignment="1" applyProtection="1">
      <alignment vertical="center" wrapText="1"/>
      <protection hidden="1"/>
    </xf>
    <xf numFmtId="0" fontId="0" fillId="6" borderId="21" xfId="5" applyFont="1" applyFill="1" applyBorder="1" applyAlignment="1" applyProtection="1">
      <alignment vertical="center" wrapText="1"/>
      <protection hidden="1"/>
    </xf>
    <xf numFmtId="7" fontId="2" fillId="7" borderId="17" xfId="3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Protection="1">
      <protection hidden="1"/>
    </xf>
    <xf numFmtId="7" fontId="3" fillId="8" borderId="17" xfId="3" applyNumberFormat="1" applyFont="1" applyFill="1" applyBorder="1" applyAlignment="1" applyProtection="1">
      <alignment horizontal="center" vertical="center"/>
      <protection locked="0"/>
    </xf>
    <xf numFmtId="0" fontId="17" fillId="9" borderId="15" xfId="4" applyFont="1" applyFill="1" applyBorder="1" applyAlignment="1" applyProtection="1">
      <alignment vertical="center" wrapText="1"/>
      <protection hidden="1"/>
    </xf>
    <xf numFmtId="1" fontId="10" fillId="9" borderId="16" xfId="3" applyNumberFormat="1" applyFont="1" applyFill="1" applyBorder="1" applyAlignment="1" applyProtection="1">
      <alignment horizontal="center" vertical="center"/>
      <protection hidden="1"/>
    </xf>
    <xf numFmtId="0" fontId="25" fillId="9" borderId="14" xfId="5" applyFont="1" applyFill="1" applyBorder="1" applyAlignment="1" applyProtection="1">
      <alignment horizontal="left" vertical="center" wrapText="1"/>
      <protection hidden="1"/>
    </xf>
    <xf numFmtId="0" fontId="25" fillId="9" borderId="22" xfId="5" applyFont="1" applyFill="1" applyBorder="1" applyAlignment="1" applyProtection="1">
      <alignment horizontal="left" vertical="center" wrapText="1"/>
      <protection hidden="1"/>
    </xf>
    <xf numFmtId="7" fontId="26" fillId="9" borderId="16" xfId="3" applyNumberFormat="1" applyFont="1" applyFill="1" applyBorder="1" applyAlignment="1" applyProtection="1">
      <alignment horizontal="center" vertical="center"/>
      <protection hidden="1"/>
    </xf>
    <xf numFmtId="0" fontId="9" fillId="0" borderId="18" xfId="0" applyFont="1" applyFill="1" applyBorder="1" applyProtection="1"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7" fontId="7" fillId="0" borderId="0" xfId="0" applyNumberFormat="1" applyFont="1" applyProtection="1">
      <protection hidden="1"/>
    </xf>
    <xf numFmtId="7" fontId="0" fillId="0" borderId="0" xfId="1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Protection="1"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</cellXfs>
  <cellStyles count="6">
    <cellStyle name="60% - Accent4" xfId="5" builtinId="44"/>
    <cellStyle name="Accent3" xfId="4" builtinId="37"/>
    <cellStyle name="Check Cell" xfId="3" builtinId="23"/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19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6315075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333374</xdr:colOff>
      <xdr:row>0</xdr:row>
      <xdr:rowOff>135183</xdr:rowOff>
    </xdr:from>
    <xdr:to>
      <xdr:col>0</xdr:col>
      <xdr:colOff>2034539</xdr:colOff>
      <xdr:row>1</xdr:row>
      <xdr:rowOff>563231</xdr:rowOff>
    </xdr:to>
    <xdr:pic>
      <xdr:nvPicPr>
        <xdr:cNvPr id="3" name="Picture 2" descr="B-7120_B-7128_Comb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3374" y="135183"/>
          <a:ext cx="1701165" cy="1121468"/>
        </a:xfrm>
        <a:prstGeom prst="rect">
          <a:avLst/>
        </a:prstGeom>
        <a:ln>
          <a:noFill/>
        </a:ln>
        <a:effectLst/>
      </xdr:spPr>
    </xdr:pic>
    <xdr:clientData/>
  </xdr:twoCellAnchor>
  <xdr:twoCellAnchor editAs="oneCell">
    <xdr:from>
      <xdr:col>5</xdr:col>
      <xdr:colOff>569594</xdr:colOff>
      <xdr:row>0</xdr:row>
      <xdr:rowOff>401955</xdr:rowOff>
    </xdr:from>
    <xdr:to>
      <xdr:col>6</xdr:col>
      <xdr:colOff>1088897</xdr:colOff>
      <xdr:row>1</xdr:row>
      <xdr:rowOff>369732</xdr:rowOff>
    </xdr:to>
    <xdr:pic>
      <xdr:nvPicPr>
        <xdr:cNvPr id="4" name="Picture 3" descr="2006_RGB_Since1906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153774" y="401955"/>
          <a:ext cx="1441323" cy="6611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O23"/>
  <sheetViews>
    <sheetView showGridLines="0" tabSelected="1" topLeftCell="A3" zoomScale="80" zoomScaleNormal="80" workbookViewId="0">
      <selection activeCell="G7" sqref="G7"/>
    </sheetView>
  </sheetViews>
  <sheetFormatPr defaultColWidth="9.109375" defaultRowHeight="27" customHeight="1"/>
  <cols>
    <col min="1" max="1" width="55.44140625" style="94" bestFit="1" customWidth="1"/>
    <col min="2" max="2" width="13.109375" style="94" bestFit="1" customWidth="1"/>
    <col min="3" max="3" width="20.5546875" style="95" customWidth="1"/>
    <col min="4" max="4" width="5.5546875" style="96" customWidth="1"/>
    <col min="5" max="5" width="59.6640625" style="92" customWidth="1"/>
    <col min="6" max="6" width="13.44140625" style="92" bestFit="1" customWidth="1"/>
    <col min="7" max="7" width="20.5546875" style="93" customWidth="1"/>
    <col min="8" max="8" width="15.88671875" style="1" customWidth="1"/>
    <col min="9" max="9" width="11.6640625" style="2" customWidth="1"/>
    <col min="10" max="10" width="12.5546875" style="2" bestFit="1" customWidth="1"/>
    <col min="11" max="11" width="11.5546875" style="2" bestFit="1" customWidth="1"/>
    <col min="12" max="13" width="9.109375" style="2"/>
    <col min="14" max="14" width="12.109375" style="2" bestFit="1" customWidth="1"/>
    <col min="15" max="16384" width="9.109375" style="2"/>
  </cols>
  <sheetData>
    <row r="1" spans="1:15" ht="55.05" customHeight="1">
      <c r="A1" s="97" t="s">
        <v>35</v>
      </c>
      <c r="B1" s="97"/>
      <c r="C1" s="97"/>
      <c r="D1" s="97"/>
      <c r="E1" s="97"/>
      <c r="F1" s="97"/>
      <c r="G1" s="97"/>
    </row>
    <row r="2" spans="1:15" ht="60" customHeight="1" thickBot="1">
      <c r="A2" s="98"/>
      <c r="B2" s="98"/>
      <c r="C2" s="98"/>
      <c r="D2" s="98"/>
      <c r="E2" s="98"/>
      <c r="F2" s="98"/>
      <c r="G2" s="98"/>
    </row>
    <row r="3" spans="1:15" ht="24.75" customHeight="1">
      <c r="A3" s="3" t="s">
        <v>0</v>
      </c>
      <c r="B3" s="4"/>
      <c r="C3" s="5" t="s">
        <v>1</v>
      </c>
      <c r="D3" s="6"/>
      <c r="E3" s="7" t="s">
        <v>36</v>
      </c>
      <c r="F3" s="8"/>
      <c r="G3" s="9" t="s">
        <v>2</v>
      </c>
      <c r="H3" s="10"/>
    </row>
    <row r="4" spans="1:15" ht="28.8">
      <c r="A4" s="11" t="s">
        <v>3</v>
      </c>
      <c r="B4" s="12" t="s">
        <v>4</v>
      </c>
      <c r="C4" s="13">
        <v>4000</v>
      </c>
      <c r="D4" s="14"/>
      <c r="E4" s="15" t="s">
        <v>33</v>
      </c>
      <c r="F4" s="16"/>
      <c r="G4" s="17">
        <v>1380</v>
      </c>
      <c r="H4" s="10"/>
    </row>
    <row r="5" spans="1:15" ht="27" customHeight="1">
      <c r="A5" s="18" t="s">
        <v>5</v>
      </c>
      <c r="B5" s="19" t="s">
        <v>4</v>
      </c>
      <c r="C5" s="20">
        <v>21</v>
      </c>
      <c r="D5" s="14"/>
      <c r="E5" s="21" t="s">
        <v>6</v>
      </c>
      <c r="F5" s="22"/>
      <c r="G5" s="23">
        <v>15</v>
      </c>
      <c r="H5" s="24"/>
      <c r="O5" s="25"/>
    </row>
    <row r="6" spans="1:15" ht="28.2">
      <c r="A6" s="26" t="s">
        <v>7</v>
      </c>
      <c r="B6" s="27"/>
      <c r="C6" s="28">
        <f>C4/2.5</f>
        <v>1600</v>
      </c>
      <c r="D6" s="14"/>
      <c r="E6" s="29" t="s">
        <v>8</v>
      </c>
      <c r="F6" s="30"/>
      <c r="G6" s="23">
        <f>(60*60)/G5</f>
        <v>240</v>
      </c>
      <c r="H6" s="24"/>
      <c r="O6" s="25"/>
    </row>
    <row r="7" spans="1:15" ht="28.8" thickBot="1">
      <c r="A7" s="31" t="s">
        <v>9</v>
      </c>
      <c r="B7" s="32"/>
      <c r="C7" s="33">
        <f>C5/C6</f>
        <v>1.3125E-2</v>
      </c>
      <c r="D7" s="14"/>
      <c r="E7" s="29" t="s">
        <v>38</v>
      </c>
      <c r="F7" s="30"/>
      <c r="G7" s="34">
        <f>G4*0.001</f>
        <v>1.3800000000000001</v>
      </c>
      <c r="H7" s="24"/>
      <c r="O7" s="25"/>
    </row>
    <row r="8" spans="1:15" ht="28.8" thickBot="1">
      <c r="A8" s="35"/>
      <c r="B8" s="35"/>
      <c r="C8" s="36"/>
      <c r="D8" s="14"/>
      <c r="E8" s="37" t="s">
        <v>10</v>
      </c>
      <c r="F8" s="38" t="s">
        <v>11</v>
      </c>
      <c r="G8" s="39">
        <v>0.1154</v>
      </c>
      <c r="H8" s="40"/>
      <c r="O8" s="25"/>
    </row>
    <row r="9" spans="1:15" ht="35.25" customHeight="1">
      <c r="A9" s="41" t="s">
        <v>12</v>
      </c>
      <c r="B9" s="42" t="s">
        <v>4</v>
      </c>
      <c r="C9" s="43">
        <v>250</v>
      </c>
      <c r="D9" s="14"/>
      <c r="E9" s="29" t="s">
        <v>13</v>
      </c>
      <c r="F9" s="30"/>
      <c r="G9" s="44">
        <f>G7*G8</f>
        <v>0.159252</v>
      </c>
      <c r="H9" s="10"/>
      <c r="O9" s="25"/>
    </row>
    <row r="10" spans="1:15" ht="28.2">
      <c r="A10" s="18" t="s">
        <v>14</v>
      </c>
      <c r="B10" s="19" t="s">
        <v>4</v>
      </c>
      <c r="C10" s="45">
        <v>300</v>
      </c>
      <c r="D10" s="14"/>
      <c r="E10" s="29" t="s">
        <v>15</v>
      </c>
      <c r="F10" s="30"/>
      <c r="G10" s="46">
        <f>G9/G6</f>
        <v>6.6355000000000006E-4</v>
      </c>
      <c r="H10" s="10"/>
      <c r="O10" s="25"/>
    </row>
    <row r="11" spans="1:15" ht="27.75" customHeight="1">
      <c r="A11" s="47" t="s">
        <v>16</v>
      </c>
      <c r="B11" s="48"/>
      <c r="C11" s="49">
        <v>3</v>
      </c>
      <c r="D11" s="50"/>
      <c r="E11" s="51" t="s">
        <v>17</v>
      </c>
      <c r="F11" s="52"/>
      <c r="G11" s="44">
        <f>G10*C12</f>
        <v>149.29875000000001</v>
      </c>
      <c r="H11" s="10"/>
      <c r="O11" s="25"/>
    </row>
    <row r="12" spans="1:15" ht="42" customHeight="1" thickBot="1">
      <c r="A12" s="26" t="s">
        <v>18</v>
      </c>
      <c r="B12" s="27"/>
      <c r="C12" s="17">
        <f>(C9*C10)*C11</f>
        <v>225000</v>
      </c>
      <c r="D12" s="6"/>
      <c r="E12" s="53" t="s">
        <v>19</v>
      </c>
      <c r="F12" s="54"/>
      <c r="G12" s="55">
        <f>C21-G11</f>
        <v>5403.8262500000001</v>
      </c>
      <c r="H12" s="10"/>
    </row>
    <row r="13" spans="1:15" ht="28.2">
      <c r="A13" s="26" t="s">
        <v>20</v>
      </c>
      <c r="B13" s="27"/>
      <c r="C13" s="17">
        <f>C12*2.5</f>
        <v>562500</v>
      </c>
      <c r="D13" s="6"/>
      <c r="E13" s="56"/>
      <c r="F13" s="56"/>
      <c r="G13" s="57"/>
      <c r="H13" s="10"/>
    </row>
    <row r="14" spans="1:15" ht="30" customHeight="1" thickBot="1">
      <c r="A14" s="26" t="s">
        <v>21</v>
      </c>
      <c r="B14" s="27"/>
      <c r="C14" s="58">
        <f>C13/C4</f>
        <v>140.625</v>
      </c>
      <c r="D14" s="6"/>
      <c r="E14" s="59"/>
      <c r="F14" s="59"/>
      <c r="G14" s="60"/>
      <c r="H14" s="10"/>
    </row>
    <row r="15" spans="1:15" ht="28.8" thickBot="1">
      <c r="A15" s="31" t="s">
        <v>22</v>
      </c>
      <c r="B15" s="32"/>
      <c r="C15" s="61">
        <f>C14*C5</f>
        <v>2953.125</v>
      </c>
      <c r="D15" s="6"/>
      <c r="E15" s="62" t="s">
        <v>34</v>
      </c>
      <c r="F15" s="63"/>
      <c r="G15" s="64"/>
      <c r="H15" s="10"/>
    </row>
    <row r="16" spans="1:15" ht="25.5" customHeight="1" thickBot="1">
      <c r="A16" s="35"/>
      <c r="B16" s="35"/>
      <c r="C16" s="60"/>
      <c r="D16" s="6"/>
      <c r="E16" s="65" t="s">
        <v>23</v>
      </c>
      <c r="F16" s="66" t="s">
        <v>24</v>
      </c>
      <c r="G16" s="67">
        <v>6</v>
      </c>
      <c r="H16" s="10"/>
    </row>
    <row r="17" spans="1:8" ht="26.25" customHeight="1">
      <c r="A17" s="68" t="s">
        <v>25</v>
      </c>
      <c r="B17" s="42" t="s">
        <v>4</v>
      </c>
      <c r="C17" s="69">
        <v>6</v>
      </c>
      <c r="D17" s="14"/>
      <c r="E17" s="70" t="s">
        <v>37</v>
      </c>
      <c r="F17" s="71" t="s">
        <v>24</v>
      </c>
      <c r="G17" s="72">
        <v>400</v>
      </c>
      <c r="H17" s="10"/>
    </row>
    <row r="18" spans="1:8" ht="28.2">
      <c r="A18" s="47" t="s">
        <v>26</v>
      </c>
      <c r="B18" s="19" t="s">
        <v>4</v>
      </c>
      <c r="C18" s="73">
        <v>10</v>
      </c>
      <c r="D18" s="14"/>
      <c r="E18" s="74" t="s">
        <v>27</v>
      </c>
      <c r="F18" s="19" t="s">
        <v>4</v>
      </c>
      <c r="G18" s="75">
        <v>75</v>
      </c>
      <c r="H18" s="10"/>
    </row>
    <row r="19" spans="1:8" ht="42">
      <c r="A19" s="26" t="s">
        <v>28</v>
      </c>
      <c r="B19" s="27"/>
      <c r="C19" s="76">
        <f>(((C17*10)*C9)/60)*C18</f>
        <v>2500</v>
      </c>
      <c r="D19" s="6"/>
      <c r="E19" s="77" t="s">
        <v>29</v>
      </c>
      <c r="F19" s="78"/>
      <c r="G19" s="79">
        <f>(G16*G17)+(G16*G18)</f>
        <v>2850</v>
      </c>
      <c r="H19" s="80"/>
    </row>
    <row r="20" spans="1:8" ht="38.25" customHeight="1" thickBot="1">
      <c r="A20" s="47" t="s">
        <v>30</v>
      </c>
      <c r="B20" s="19" t="s">
        <v>4</v>
      </c>
      <c r="C20" s="81">
        <v>100</v>
      </c>
      <c r="D20" s="6"/>
      <c r="E20" s="53" t="s">
        <v>31</v>
      </c>
      <c r="F20" s="82"/>
      <c r="G20" s="83">
        <f>G19/(G12/12)</f>
        <v>6.3288489336606633</v>
      </c>
      <c r="H20" s="10"/>
    </row>
    <row r="21" spans="1:8" ht="39.75" customHeight="1" thickBot="1">
      <c r="A21" s="84" t="s">
        <v>32</v>
      </c>
      <c r="B21" s="85"/>
      <c r="C21" s="86">
        <f>C15+C19+C20</f>
        <v>5553.125</v>
      </c>
      <c r="D21" s="87"/>
      <c r="E21" s="59"/>
      <c r="F21" s="59"/>
      <c r="G21" s="88"/>
      <c r="H21" s="89"/>
    </row>
    <row r="22" spans="1:8" ht="36" customHeight="1">
      <c r="A22" s="35"/>
      <c r="B22" s="35"/>
      <c r="C22" s="90"/>
      <c r="D22" s="91"/>
      <c r="H22" s="10"/>
    </row>
    <row r="23" spans="1:8" ht="37.5" customHeight="1">
      <c r="A23" s="35"/>
      <c r="B23" s="35"/>
      <c r="C23" s="90"/>
      <c r="D23" s="91"/>
      <c r="H23" s="10"/>
    </row>
  </sheetData>
  <sheetProtection selectLockedCells="1"/>
  <mergeCells count="1">
    <mergeCell ref="A1:G2"/>
  </mergeCells>
  <printOptions horizontalCentered="1"/>
  <pageMargins left="0" right="0" top="0.75" bottom="0.5" header="0.55000000000000004" footer="0.3"/>
  <pageSetup scale="7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15DA04BC7BFC4086C339EA92B73B17" ma:contentTypeVersion="1" ma:contentTypeDescription="Create a new document." ma:contentTypeScope="" ma:versionID="700baa91a31664464159a04dc41d8dc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6f9746fe128b0ca74698fd9d7c13d39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3296418-31AE-4754-8922-4015E23672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462F40-58C7-48FA-8E1F-AE34F2181B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89E835-CAA1-42E8-90E6-45AFCF3AD54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TrimLine Dryer Savings</vt:lpstr>
    </vt:vector>
  </TitlesOfParts>
  <Company>Bobrick Washroom Equipment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irene</dc:creator>
  <cp:lastModifiedBy>jenni</cp:lastModifiedBy>
  <cp:lastPrinted>2013-09-27T15:40:43Z</cp:lastPrinted>
  <dcterms:created xsi:type="dcterms:W3CDTF">2010-10-14T23:00:30Z</dcterms:created>
  <dcterms:modified xsi:type="dcterms:W3CDTF">2013-09-27T15:41:50Z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0x0101001315DA04BC7BFC4086C339EA92B73B17</vt:lpwstr>
  </property>
  <property fmtid="{D5CDD505-2E9C-101B-9397-08002B2CF9AE}" pid="3" name="Order">
    <vt:r8>48700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