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8685"/>
  </bookViews>
  <sheets>
    <sheet name="Cost Savings Calculator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9" i="4" l="1"/>
  <c r="G18" i="4"/>
  <c r="G17" i="4"/>
  <c r="G35" i="4" l="1"/>
  <c r="E35" i="4"/>
  <c r="D43" i="4"/>
  <c r="D44" i="4" s="1"/>
  <c r="D45" i="4" s="1"/>
  <c r="D46" i="4" s="1"/>
  <c r="D47" i="4" s="1"/>
  <c r="D48" i="4" s="1"/>
  <c r="G20" i="4"/>
  <c r="G25" i="4" s="1"/>
  <c r="G26" i="4" s="1"/>
  <c r="E20" i="4"/>
  <c r="E25" i="4" s="1"/>
  <c r="E26" i="4" s="1"/>
  <c r="G33" i="4" l="1"/>
  <c r="G34" i="4" s="1"/>
  <c r="G36" i="4" s="1"/>
  <c r="G30" i="4"/>
  <c r="E33" i="4"/>
  <c r="E34" i="4" s="1"/>
  <c r="E36" i="4" s="1"/>
  <c r="E30" i="4"/>
  <c r="G39" i="4" l="1"/>
  <c r="G42" i="4" s="1"/>
  <c r="E39" i="4"/>
  <c r="E42" i="4" s="1"/>
  <c r="E43" i="4" s="1"/>
  <c r="E44" i="4" s="1"/>
  <c r="E45" i="4" s="1"/>
  <c r="E46" i="4" s="1"/>
  <c r="E47" i="4" s="1"/>
  <c r="E48" i="4" s="1"/>
  <c r="I39" i="4" l="1"/>
  <c r="G43" i="4"/>
  <c r="I42" i="4"/>
  <c r="G44" i="4" l="1"/>
  <c r="I43" i="4"/>
  <c r="G45" i="4" l="1"/>
  <c r="I44" i="4"/>
  <c r="G46" i="4" l="1"/>
  <c r="I45" i="4"/>
  <c r="G47" i="4" l="1"/>
  <c r="I46" i="4"/>
  <c r="G48" i="4" l="1"/>
  <c r="I48" i="4" s="1"/>
  <c r="I47" i="4"/>
</calcChain>
</file>

<file path=xl/sharedStrings.xml><?xml version="1.0" encoding="utf-8"?>
<sst xmlns="http://schemas.openxmlformats.org/spreadsheetml/2006/main" count="39" uniqueCount="35">
  <si>
    <t>Cost/soap unit</t>
  </si>
  <si>
    <t>ml/soap unit</t>
  </si>
  <si>
    <t>units/mo</t>
  </si>
  <si>
    <t>Soap Unit:</t>
  </si>
  <si>
    <t>Gallon</t>
  </si>
  <si>
    <t>Cartridge</t>
  </si>
  <si>
    <t>Soap cost/yr</t>
  </si>
  <si>
    <t>Cost of Soap:</t>
  </si>
  <si>
    <t>Waste Factor:</t>
  </si>
  <si>
    <t>Total Unit Cost/Year</t>
  </si>
  <si>
    <t>Year</t>
  </si>
  <si>
    <t>Traffic:</t>
  </si>
  <si>
    <t>People/sink</t>
  </si>
  <si>
    <t># days/mo</t>
  </si>
  <si>
    <t>Waste factor/soap unit</t>
  </si>
  <si>
    <t>Units/yr</t>
  </si>
  <si>
    <t>x 12 = Units/yr</t>
  </si>
  <si>
    <t>Units of Waste/yr</t>
  </si>
  <si>
    <t>Cost/unit</t>
  </si>
  <si>
    <t>Cost of Waste/yr</t>
  </si>
  <si>
    <t>Total soap cost/yr</t>
  </si>
  <si>
    <t>(soap used + waste)</t>
  </si>
  <si>
    <t>ml/mo/sink</t>
  </si>
  <si>
    <t>Per Dispenser</t>
  </si>
  <si>
    <t>Assumptions:</t>
  </si>
  <si>
    <t>Each washroom uses between 3 to 4 liters of soap per month</t>
  </si>
  <si>
    <t>Each dispenser dispenses .8 ml of soap per dispense</t>
  </si>
  <si>
    <t>Hand washes/day</t>
  </si>
  <si>
    <t>Annual Savings Per Sink</t>
  </si>
  <si>
    <t>Cost of Unit:</t>
  </si>
  <si>
    <t>ml of soap per hand wash</t>
  </si>
  <si>
    <t>Interactive Cost-in-use Savings Calculator</t>
  </si>
  <si>
    <t>Cartridge Type</t>
  </si>
  <si>
    <t>Bobrick Bulk Fill</t>
  </si>
  <si>
    <r>
      <t>SureFlo</t>
    </r>
    <r>
      <rPr>
        <b/>
        <sz val="16"/>
        <color theme="1"/>
        <rFont val="Calibri"/>
        <family val="2"/>
      </rPr>
      <t>® Automatic, Bulk Liquid and Foam Soap Dispensers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</si>
</sst>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0"/>
    <numFmt numFmtId="165" formatCode="_(&quot;$&quot;* #,##0.000_);_(&quot;$&quot;* \(#,##0.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>
      <protection locked="0"/>
    </xf>
    <xf numFmtId="0" fontId="0" fillId="6" borderId="0" xfId="0" applyFill="1" applyBorder="1" applyProtection="1">
      <protection locked="0"/>
    </xf>
    <xf numFmtId="44" fontId="0" fillId="0" borderId="13" xfId="1" applyFont="1" applyFill="1" applyBorder="1" applyAlignment="1" applyProtection="1">
      <alignment horizontal="center"/>
      <protection locked="0"/>
    </xf>
    <xf numFmtId="44" fontId="0" fillId="6" borderId="0" xfId="1" applyFon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44" fontId="0" fillId="0" borderId="12" xfId="1" applyFont="1" applyFill="1" applyBorder="1" applyAlignment="1" applyProtection="1">
      <alignment horizontal="center"/>
      <protection locked="0"/>
    </xf>
    <xf numFmtId="44" fontId="0" fillId="6" borderId="5" xfId="0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9" fontId="0" fillId="0" borderId="0" xfId="2" applyFont="1" applyProtection="1">
      <protection locked="0"/>
    </xf>
    <xf numFmtId="9" fontId="0" fillId="0" borderId="0" xfId="2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5" borderId="14" xfId="0" applyFont="1" applyFill="1" applyBorder="1" applyAlignment="1" applyProtection="1">
      <alignment horizontal="center"/>
    </xf>
    <xf numFmtId="0" fontId="5" fillId="6" borderId="0" xfId="0" applyFont="1" applyFill="1" applyBorder="1" applyProtection="1"/>
    <xf numFmtId="0" fontId="0" fillId="2" borderId="12" xfId="0" applyFill="1" applyBorder="1" applyAlignment="1" applyProtection="1">
      <alignment horizontal="center"/>
    </xf>
    <xf numFmtId="0" fontId="5" fillId="5" borderId="13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2" fontId="5" fillId="5" borderId="1" xfId="0" applyNumberFormat="1" applyFont="1" applyFill="1" applyBorder="1" applyAlignment="1" applyProtection="1">
      <alignment horizontal="center"/>
    </xf>
    <xf numFmtId="0" fontId="5" fillId="5" borderId="2" xfId="0" applyFont="1" applyFill="1" applyBorder="1" applyProtection="1"/>
    <xf numFmtId="2" fontId="5" fillId="5" borderId="6" xfId="0" applyNumberFormat="1" applyFont="1" applyFill="1" applyBorder="1" applyAlignment="1" applyProtection="1">
      <alignment horizontal="center"/>
    </xf>
    <xf numFmtId="0" fontId="5" fillId="5" borderId="7" xfId="0" applyFont="1" applyFill="1" applyBorder="1" applyProtection="1"/>
    <xf numFmtId="0" fontId="7" fillId="6" borderId="0" xfId="0" applyFont="1" applyFill="1" applyBorder="1" applyAlignment="1" applyProtection="1">
      <alignment horizontal="center"/>
    </xf>
    <xf numFmtId="0" fontId="7" fillId="6" borderId="0" xfId="0" applyFont="1" applyFill="1" applyBorder="1" applyProtection="1"/>
    <xf numFmtId="0" fontId="5" fillId="5" borderId="3" xfId="0" applyFont="1" applyFill="1" applyBorder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0" fillId="6" borderId="5" xfId="0" applyFill="1" applyBorder="1" applyProtection="1"/>
    <xf numFmtId="44" fontId="5" fillId="5" borderId="9" xfId="1" applyFont="1" applyFill="1" applyBorder="1" applyAlignment="1" applyProtection="1">
      <alignment horizontal="center"/>
    </xf>
    <xf numFmtId="44" fontId="5" fillId="5" borderId="10" xfId="1" applyFont="1" applyFill="1" applyBorder="1" applyProtection="1"/>
    <xf numFmtId="44" fontId="5" fillId="5" borderId="11" xfId="1" applyFont="1" applyFill="1" applyBorder="1" applyAlignment="1" applyProtection="1">
      <alignment horizontal="center"/>
    </xf>
    <xf numFmtId="9" fontId="5" fillId="5" borderId="14" xfId="2" applyFont="1" applyFill="1" applyBorder="1" applyAlignment="1" applyProtection="1">
      <alignment horizontal="center"/>
    </xf>
    <xf numFmtId="9" fontId="0" fillId="6" borderId="0" xfId="2" applyFont="1" applyFill="1" applyBorder="1" applyProtection="1"/>
    <xf numFmtId="2" fontId="5" fillId="5" borderId="15" xfId="0" applyNumberFormat="1" applyFont="1" applyFill="1" applyBorder="1" applyAlignment="1" applyProtection="1">
      <alignment horizontal="center"/>
    </xf>
    <xf numFmtId="164" fontId="5" fillId="5" borderId="15" xfId="0" applyNumberFormat="1" applyFont="1" applyFill="1" applyBorder="1" applyAlignment="1" applyProtection="1">
      <alignment horizontal="center"/>
    </xf>
    <xf numFmtId="44" fontId="5" fillId="5" borderId="15" xfId="0" applyNumberFormat="1" applyFont="1" applyFill="1" applyBorder="1" applyAlignment="1" applyProtection="1">
      <alignment horizontal="center"/>
    </xf>
    <xf numFmtId="44" fontId="5" fillId="5" borderId="13" xfId="1" applyFont="1" applyFill="1" applyBorder="1" applyAlignment="1" applyProtection="1">
      <alignment horizontal="center"/>
    </xf>
    <xf numFmtId="0" fontId="15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vertical="center"/>
    </xf>
    <xf numFmtId="0" fontId="2" fillId="6" borderId="5" xfId="0" applyFont="1" applyFill="1" applyBorder="1" applyAlignment="1" applyProtection="1">
      <alignment horizontal="center" vertical="center" wrapText="1"/>
    </xf>
    <xf numFmtId="44" fontId="12" fillId="7" borderId="9" xfId="0" applyNumberFormat="1" applyFont="1" applyFill="1" applyBorder="1" applyAlignment="1" applyProtection="1">
      <alignment horizontal="center"/>
    </xf>
    <xf numFmtId="0" fontId="12" fillId="7" borderId="10" xfId="0" applyFont="1" applyFill="1" applyBorder="1" applyProtection="1"/>
    <xf numFmtId="44" fontId="12" fillId="7" borderId="11" xfId="0" applyNumberFormat="1" applyFont="1" applyFill="1" applyBorder="1" applyAlignment="1" applyProtection="1">
      <alignment horizontal="center"/>
    </xf>
    <xf numFmtId="44" fontId="11" fillId="7" borderId="12" xfId="0" applyNumberFormat="1" applyFont="1" applyFill="1" applyBorder="1" applyProtection="1"/>
    <xf numFmtId="0" fontId="15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44" fontId="0" fillId="2" borderId="0" xfId="1" applyFont="1" applyFill="1" applyBorder="1" applyAlignment="1" applyProtection="1">
      <alignment horizontal="center"/>
    </xf>
    <xf numFmtId="0" fontId="0" fillId="2" borderId="0" xfId="0" applyFill="1" applyBorder="1" applyProtection="1"/>
    <xf numFmtId="44" fontId="0" fillId="2" borderId="5" xfId="0" applyNumberFormat="1" applyFill="1" applyBorder="1" applyAlignment="1" applyProtection="1">
      <alignment horizontal="center"/>
    </xf>
    <xf numFmtId="44" fontId="0" fillId="2" borderId="0" xfId="0" applyNumberFormat="1" applyFill="1" applyBorder="1" applyAlignment="1" applyProtection="1">
      <alignment horizontal="center"/>
    </xf>
    <xf numFmtId="44" fontId="0" fillId="2" borderId="0" xfId="0" applyNumberFormat="1" applyFill="1" applyBorder="1" applyProtection="1"/>
    <xf numFmtId="0" fontId="0" fillId="2" borderId="7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6" borderId="2" xfId="0" applyFill="1" applyBorder="1" applyAlignment="1" applyProtection="1">
      <alignment horizontal="center"/>
    </xf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7" xfId="0" applyFill="1" applyBorder="1" applyAlignment="1" applyProtection="1">
      <alignment horizontal="center"/>
    </xf>
    <xf numFmtId="0" fontId="0" fillId="6" borderId="7" xfId="0" applyFill="1" applyBorder="1" applyProtection="1"/>
    <xf numFmtId="0" fontId="0" fillId="6" borderId="8" xfId="0" applyFill="1" applyBorder="1" applyProtection="1"/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13" fillId="4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/>
    </xf>
    <xf numFmtId="0" fontId="8" fillId="3" borderId="1" xfId="0" applyFont="1" applyFill="1" applyBorder="1" applyProtection="1"/>
    <xf numFmtId="0" fontId="8" fillId="3" borderId="2" xfId="0" applyFont="1" applyFill="1" applyBorder="1" applyProtection="1"/>
    <xf numFmtId="0" fontId="8" fillId="3" borderId="2" xfId="0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center"/>
    </xf>
    <xf numFmtId="0" fontId="8" fillId="3" borderId="3" xfId="0" applyFont="1" applyFill="1" applyBorder="1" applyProtection="1"/>
    <xf numFmtId="0" fontId="5" fillId="3" borderId="6" xfId="0" applyFont="1" applyFill="1" applyBorder="1" applyProtection="1"/>
    <xf numFmtId="0" fontId="5" fillId="3" borderId="7" xfId="0" applyFont="1" applyFill="1" applyBorder="1" applyProtection="1"/>
    <xf numFmtId="0" fontId="4" fillId="3" borderId="7" xfId="0" applyFont="1" applyFill="1" applyBorder="1" applyAlignment="1" applyProtection="1">
      <alignment horizontal="center"/>
    </xf>
    <xf numFmtId="0" fontId="10" fillId="3" borderId="7" xfId="0" applyFont="1" applyFill="1" applyBorder="1" applyAlignment="1" applyProtection="1">
      <alignment horizontal="center"/>
    </xf>
    <xf numFmtId="0" fontId="5" fillId="3" borderId="8" xfId="0" applyFont="1" applyFill="1" applyBorder="1" applyProtection="1"/>
    <xf numFmtId="0" fontId="5" fillId="6" borderId="4" xfId="0" applyFont="1" applyFill="1" applyBorder="1" applyProtection="1"/>
    <xf numFmtId="0" fontId="4" fillId="6" borderId="7" xfId="0" applyFont="1" applyFill="1" applyBorder="1" applyAlignment="1" applyProtection="1">
      <alignment horizontal="center"/>
    </xf>
    <xf numFmtId="0" fontId="10" fillId="6" borderId="0" xfId="0" applyFont="1" applyFill="1" applyBorder="1" applyAlignment="1" applyProtection="1">
      <alignment horizontal="center"/>
    </xf>
    <xf numFmtId="0" fontId="5" fillId="6" borderId="5" xfId="0" applyFont="1" applyFill="1" applyBorder="1" applyProtection="1"/>
    <xf numFmtId="0" fontId="0" fillId="6" borderId="4" xfId="0" applyFill="1" applyBorder="1" applyProtection="1"/>
    <xf numFmtId="0" fontId="3" fillId="6" borderId="0" xfId="0" applyFont="1" applyFill="1" applyBorder="1" applyProtection="1"/>
    <xf numFmtId="0" fontId="3" fillId="6" borderId="0" xfId="0" quotePrefix="1" applyFont="1" applyFill="1" applyBorder="1" applyAlignment="1" applyProtection="1">
      <alignment vertical="top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4" xfId="0" applyFill="1" applyBorder="1" applyProtection="1"/>
    <xf numFmtId="0" fontId="3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0" fillId="2" borderId="6" xfId="0" applyFill="1" applyBorder="1" applyProtection="1"/>
    <xf numFmtId="0" fontId="0" fillId="6" borderId="1" xfId="0" applyFill="1" applyBorder="1" applyProtection="1"/>
    <xf numFmtId="0" fontId="3" fillId="6" borderId="2" xfId="0" applyFont="1" applyFill="1" applyBorder="1" applyProtection="1"/>
    <xf numFmtId="0" fontId="0" fillId="6" borderId="6" xfId="0" applyFill="1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A4D76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914400</xdr:colOff>
      <xdr:row>3</xdr:row>
      <xdr:rowOff>48520</xdr:rowOff>
    </xdr:from>
    <xdr:to>
      <xdr:col>8</xdr:col>
      <xdr:colOff>742950</xdr:colOff>
      <xdr:row>5</xdr:row>
      <xdr:rowOff>155066</xdr:rowOff>
    </xdr:to>
    <xdr:pic>
      <xdr:nvPicPr>
        <xdr:cNvPr id="6" name="Picture 5" descr="Brandmark A Bobrick_Logo_K_20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4475" y="1477270"/>
          <a:ext cx="1095375" cy="48754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95250</xdr:rowOff>
    </xdr:from>
    <xdr:to>
      <xdr:col>3</xdr:col>
      <xdr:colOff>519092</xdr:colOff>
      <xdr:row>9</xdr:row>
      <xdr:rowOff>95250</xdr:rowOff>
    </xdr:to>
    <xdr:pic>
      <xdr:nvPicPr>
        <xdr:cNvPr id="7" name="Picture 6" descr="Oe_Ueda_N1T1299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2475" t="6000" r="11125"/>
        <a:stretch>
          <a:fillRect/>
        </a:stretch>
      </xdr:blipFill>
      <xdr:spPr>
        <a:xfrm>
          <a:off x="95250" y="476250"/>
          <a:ext cx="1947842" cy="1838325"/>
        </a:xfrm>
        <a:prstGeom prst="ellipse">
          <a:avLst/>
        </a:prstGeom>
        <a:ln>
          <a:noFill/>
        </a:ln>
        <a:effectLst>
          <a:softEdge rad="1270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topLeftCell="A10" zoomScaleNormal="100" workbookViewId="0">
      <selection activeCell="E19" sqref="E19"/>
    </sheetView>
  </sheetViews>
  <sheetFormatPr defaultRowHeight="15" x14ac:dyDescent="0.25"/>
  <cols>
    <col min="1" max="1" width="4.5703125" style="1" customWidth="1"/>
    <col min="2" max="3" width="9.140625" style="1"/>
    <col min="4" max="4" width="23.85546875" style="1" bestFit="1" customWidth="1"/>
    <col min="5" max="5" width="14.140625" style="14" customWidth="1"/>
    <col min="6" max="6" width="5.28515625" style="1" customWidth="1"/>
    <col min="7" max="7" width="15.28515625" style="14" customWidth="1"/>
    <col min="8" max="8" width="3.7109375" style="1" customWidth="1"/>
    <col min="9" max="9" width="15.5703125" style="1" customWidth="1"/>
    <col min="10" max="10" width="12.5703125" style="1" bestFit="1" customWidth="1"/>
    <col min="11" max="16384" width="9.140625" style="1"/>
  </cols>
  <sheetData>
    <row r="1" spans="1:9" x14ac:dyDescent="0.25">
      <c r="A1" s="66"/>
      <c r="B1" s="66"/>
      <c r="C1" s="66"/>
      <c r="D1" s="66"/>
      <c r="E1" s="67"/>
      <c r="F1" s="66"/>
      <c r="G1" s="67"/>
      <c r="H1" s="66"/>
      <c r="I1" s="66"/>
    </row>
    <row r="2" spans="1:9" ht="21" x14ac:dyDescent="0.35">
      <c r="A2" s="66"/>
      <c r="B2" s="66"/>
      <c r="C2" s="66"/>
      <c r="D2" s="66"/>
      <c r="E2" s="67"/>
      <c r="F2" s="68" t="s">
        <v>34</v>
      </c>
      <c r="G2" s="67"/>
      <c r="H2" s="66"/>
      <c r="I2" s="66"/>
    </row>
    <row r="3" spans="1:9" ht="18.75" x14ac:dyDescent="0.3">
      <c r="A3" s="66"/>
      <c r="B3" s="66"/>
      <c r="C3" s="66"/>
      <c r="D3" s="66"/>
      <c r="E3" s="67"/>
      <c r="F3" s="69" t="s">
        <v>31</v>
      </c>
      <c r="G3" s="67"/>
      <c r="H3" s="66"/>
      <c r="I3" s="66"/>
    </row>
    <row r="4" spans="1:9" x14ac:dyDescent="0.25">
      <c r="A4" s="66"/>
      <c r="B4" s="66"/>
      <c r="C4" s="66"/>
      <c r="D4" s="66"/>
      <c r="E4" s="67"/>
      <c r="F4" s="66"/>
      <c r="G4" s="67"/>
      <c r="H4" s="66"/>
      <c r="I4" s="66"/>
    </row>
    <row r="5" spans="1:9" x14ac:dyDescent="0.25">
      <c r="A5" s="66"/>
      <c r="B5" s="66"/>
      <c r="C5" s="66"/>
      <c r="D5" s="66"/>
      <c r="E5" s="67"/>
      <c r="F5" s="66"/>
      <c r="G5" s="67"/>
      <c r="H5" s="66"/>
      <c r="I5" s="66"/>
    </row>
    <row r="6" spans="1:9" x14ac:dyDescent="0.25">
      <c r="A6" s="66"/>
      <c r="B6" s="66"/>
      <c r="C6" s="66"/>
      <c r="D6" s="66"/>
      <c r="E6" s="67"/>
      <c r="F6" s="66"/>
      <c r="G6" s="67"/>
      <c r="H6" s="66"/>
      <c r="I6" s="66"/>
    </row>
    <row r="7" spans="1:9" x14ac:dyDescent="0.25">
      <c r="A7" s="66"/>
      <c r="B7" s="66"/>
      <c r="C7" s="66"/>
      <c r="D7" s="66"/>
      <c r="E7" s="67"/>
      <c r="F7" s="66"/>
      <c r="G7" s="67"/>
      <c r="H7" s="66"/>
      <c r="I7" s="66"/>
    </row>
    <row r="8" spans="1:9" x14ac:dyDescent="0.25">
      <c r="A8" s="66"/>
      <c r="B8" s="66"/>
      <c r="C8" s="66"/>
      <c r="D8" s="66"/>
      <c r="E8" s="67"/>
      <c r="F8" s="66"/>
      <c r="G8" s="67"/>
      <c r="H8" s="66"/>
      <c r="I8" s="66"/>
    </row>
    <row r="9" spans="1:9" x14ac:dyDescent="0.25">
      <c r="A9" s="66"/>
      <c r="B9" s="66"/>
      <c r="C9" s="66"/>
      <c r="D9" s="66"/>
      <c r="E9" s="67"/>
      <c r="F9" s="66"/>
      <c r="G9" s="67"/>
      <c r="H9" s="66"/>
      <c r="I9" s="66"/>
    </row>
    <row r="10" spans="1:9" x14ac:dyDescent="0.25">
      <c r="A10" s="66"/>
      <c r="B10" s="66"/>
      <c r="C10" s="66"/>
      <c r="D10" s="66"/>
      <c r="E10" s="67"/>
      <c r="F10" s="66"/>
      <c r="G10" s="67"/>
      <c r="H10" s="66"/>
      <c r="I10" s="66"/>
    </row>
    <row r="11" spans="1:9" ht="18.75" x14ac:dyDescent="0.3">
      <c r="A11" s="70"/>
      <c r="B11" s="71"/>
      <c r="C11" s="71"/>
      <c r="D11" s="71"/>
      <c r="E11" s="72"/>
      <c r="F11" s="73" t="s">
        <v>23</v>
      </c>
      <c r="G11" s="72"/>
      <c r="H11" s="71"/>
      <c r="I11" s="74"/>
    </row>
    <row r="12" spans="1:9" x14ac:dyDescent="0.25">
      <c r="A12" s="75"/>
      <c r="B12" s="76"/>
      <c r="C12" s="76"/>
      <c r="D12" s="76"/>
      <c r="E12" s="77" t="s">
        <v>33</v>
      </c>
      <c r="F12" s="78"/>
      <c r="G12" s="77" t="s">
        <v>32</v>
      </c>
      <c r="H12" s="76"/>
      <c r="I12" s="79"/>
    </row>
    <row r="13" spans="1:9" ht="8.25" customHeight="1" x14ac:dyDescent="0.25">
      <c r="A13" s="80"/>
      <c r="B13" s="16"/>
      <c r="C13" s="16"/>
      <c r="D13" s="16"/>
      <c r="E13" s="81"/>
      <c r="F13" s="82"/>
      <c r="G13" s="81"/>
      <c r="H13" s="16"/>
      <c r="I13" s="83"/>
    </row>
    <row r="14" spans="1:9" x14ac:dyDescent="0.25">
      <c r="A14" s="84"/>
      <c r="B14" s="85" t="s">
        <v>29</v>
      </c>
      <c r="C14" s="19"/>
      <c r="D14" s="19"/>
      <c r="E14" s="3">
        <v>202.16</v>
      </c>
      <c r="F14" s="4"/>
      <c r="G14" s="3">
        <v>55.91</v>
      </c>
      <c r="H14" s="2"/>
      <c r="I14" s="5"/>
    </row>
    <row r="15" spans="1:9" x14ac:dyDescent="0.25">
      <c r="A15" s="84"/>
      <c r="B15" s="19"/>
      <c r="C15" s="19"/>
      <c r="D15" s="19"/>
      <c r="E15" s="6"/>
      <c r="F15" s="2"/>
      <c r="G15" s="6"/>
      <c r="H15" s="2"/>
      <c r="I15" s="5"/>
    </row>
    <row r="16" spans="1:9" x14ac:dyDescent="0.25">
      <c r="A16" s="84"/>
      <c r="B16" s="85" t="s">
        <v>11</v>
      </c>
      <c r="C16" s="19"/>
      <c r="D16" s="19" t="s">
        <v>30</v>
      </c>
      <c r="E16" s="15">
        <v>0.8</v>
      </c>
      <c r="F16" s="16"/>
      <c r="G16" s="15">
        <v>0.8</v>
      </c>
      <c r="H16" s="2"/>
      <c r="I16" s="5"/>
    </row>
    <row r="17" spans="1:14" x14ac:dyDescent="0.25">
      <c r="A17" s="84"/>
      <c r="B17" s="19"/>
      <c r="C17" s="19"/>
      <c r="D17" s="19" t="s">
        <v>12</v>
      </c>
      <c r="E17" s="7">
        <v>35</v>
      </c>
      <c r="F17" s="2"/>
      <c r="G17" s="17">
        <f>E17</f>
        <v>35</v>
      </c>
      <c r="H17" s="2"/>
      <c r="I17" s="5"/>
    </row>
    <row r="18" spans="1:14" x14ac:dyDescent="0.25">
      <c r="A18" s="84"/>
      <c r="B18" s="19"/>
      <c r="C18" s="19"/>
      <c r="D18" s="19" t="s">
        <v>27</v>
      </c>
      <c r="E18" s="7">
        <v>4</v>
      </c>
      <c r="F18" s="2"/>
      <c r="G18" s="17">
        <f>E18</f>
        <v>4</v>
      </c>
      <c r="H18" s="2"/>
      <c r="I18" s="5"/>
    </row>
    <row r="19" spans="1:14" x14ac:dyDescent="0.25">
      <c r="A19" s="84"/>
      <c r="B19" s="19"/>
      <c r="C19" s="19"/>
      <c r="D19" s="19" t="s">
        <v>13</v>
      </c>
      <c r="E19" s="7">
        <v>22</v>
      </c>
      <c r="F19" s="2"/>
      <c r="G19" s="17">
        <f>E19</f>
        <v>22</v>
      </c>
      <c r="H19" s="2"/>
      <c r="I19" s="5"/>
    </row>
    <row r="20" spans="1:14" x14ac:dyDescent="0.25">
      <c r="A20" s="84"/>
      <c r="B20" s="19"/>
      <c r="C20" s="19"/>
      <c r="D20" s="19" t="s">
        <v>22</v>
      </c>
      <c r="E20" s="18">
        <f>+E17*E18*E19*E16</f>
        <v>2464</v>
      </c>
      <c r="F20" s="19"/>
      <c r="G20" s="18">
        <f>+G17*G18*G19*G16</f>
        <v>2464</v>
      </c>
      <c r="H20" s="2"/>
      <c r="I20" s="5"/>
    </row>
    <row r="21" spans="1:14" x14ac:dyDescent="0.25">
      <c r="A21" s="84"/>
      <c r="B21" s="19"/>
      <c r="C21" s="19"/>
      <c r="D21" s="19"/>
      <c r="E21" s="20"/>
      <c r="F21" s="19"/>
      <c r="G21" s="20"/>
      <c r="H21" s="2"/>
      <c r="I21" s="5"/>
    </row>
    <row r="22" spans="1:14" x14ac:dyDescent="0.25">
      <c r="A22" s="84"/>
      <c r="B22" s="85" t="s">
        <v>7</v>
      </c>
      <c r="C22" s="19"/>
      <c r="D22" s="19" t="s">
        <v>3</v>
      </c>
      <c r="E22" s="21" t="s">
        <v>4</v>
      </c>
      <c r="F22" s="21"/>
      <c r="G22" s="21" t="s">
        <v>5</v>
      </c>
      <c r="H22" s="2"/>
      <c r="I22" s="5"/>
    </row>
    <row r="23" spans="1:14" x14ac:dyDescent="0.25">
      <c r="A23" s="84"/>
      <c r="B23" s="19"/>
      <c r="C23" s="19"/>
      <c r="D23" s="19" t="s">
        <v>1</v>
      </c>
      <c r="E23" s="22">
        <v>3785</v>
      </c>
      <c r="F23" s="19"/>
      <c r="G23" s="7">
        <v>1600</v>
      </c>
      <c r="H23" s="2"/>
      <c r="I23" s="5"/>
    </row>
    <row r="24" spans="1:14" x14ac:dyDescent="0.25">
      <c r="A24" s="84"/>
      <c r="B24" s="19"/>
      <c r="C24" s="19"/>
      <c r="D24" s="19"/>
      <c r="E24" s="20"/>
      <c r="F24" s="19"/>
      <c r="G24" s="20"/>
      <c r="H24" s="2"/>
      <c r="I24" s="5"/>
    </row>
    <row r="25" spans="1:14" x14ac:dyDescent="0.25">
      <c r="A25" s="84"/>
      <c r="B25" s="19"/>
      <c r="C25" s="19"/>
      <c r="D25" s="19" t="s">
        <v>2</v>
      </c>
      <c r="E25" s="23">
        <f>+E20/E23</f>
        <v>0.65099075297225895</v>
      </c>
      <c r="F25" s="24"/>
      <c r="G25" s="29">
        <f>G20/G23</f>
        <v>1.54</v>
      </c>
      <c r="H25" s="2"/>
      <c r="I25" s="5"/>
    </row>
    <row r="26" spans="1:14" x14ac:dyDescent="0.25">
      <c r="A26" s="84"/>
      <c r="B26" s="19"/>
      <c r="C26" s="19"/>
      <c r="D26" s="19" t="s">
        <v>16</v>
      </c>
      <c r="E26" s="25">
        <f>+E25*12</f>
        <v>7.8118890356671074</v>
      </c>
      <c r="F26" s="26"/>
      <c r="G26" s="30">
        <f>+G25*12</f>
        <v>18.48</v>
      </c>
      <c r="H26" s="2"/>
      <c r="I26" s="5"/>
    </row>
    <row r="27" spans="1:14" x14ac:dyDescent="0.25">
      <c r="A27" s="84"/>
      <c r="B27" s="19"/>
      <c r="C27" s="19"/>
      <c r="D27" s="19"/>
      <c r="E27" s="27"/>
      <c r="F27" s="28"/>
      <c r="G27" s="27"/>
      <c r="H27" s="2"/>
      <c r="I27" s="5"/>
    </row>
    <row r="28" spans="1:14" x14ac:dyDescent="0.25">
      <c r="A28" s="84"/>
      <c r="B28" s="19"/>
      <c r="C28" s="19"/>
      <c r="D28" s="19" t="s">
        <v>0</v>
      </c>
      <c r="E28" s="8">
        <v>5.25</v>
      </c>
      <c r="F28" s="4"/>
      <c r="G28" s="8">
        <v>12.08</v>
      </c>
      <c r="H28" s="2"/>
      <c r="I28" s="9"/>
    </row>
    <row r="29" spans="1:14" x14ac:dyDescent="0.25">
      <c r="A29" s="84"/>
      <c r="B29" s="19"/>
      <c r="C29" s="19"/>
      <c r="D29" s="19"/>
      <c r="E29" s="20"/>
      <c r="F29" s="19"/>
      <c r="G29" s="20"/>
      <c r="H29" s="19"/>
      <c r="I29" s="31"/>
      <c r="K29" s="10"/>
      <c r="L29" s="10"/>
      <c r="M29" s="11"/>
      <c r="N29" s="12"/>
    </row>
    <row r="30" spans="1:14" x14ac:dyDescent="0.25">
      <c r="A30" s="84"/>
      <c r="B30" s="19"/>
      <c r="C30" s="19"/>
      <c r="D30" s="19" t="s">
        <v>6</v>
      </c>
      <c r="E30" s="32">
        <f>+E28*E26</f>
        <v>41.01241743725231</v>
      </c>
      <c r="F30" s="33"/>
      <c r="G30" s="34">
        <f>+G28*G26</f>
        <v>223.23840000000001</v>
      </c>
      <c r="H30" s="19"/>
      <c r="I30" s="31"/>
    </row>
    <row r="31" spans="1:14" x14ac:dyDescent="0.25">
      <c r="A31" s="84"/>
      <c r="B31" s="19"/>
      <c r="C31" s="19"/>
      <c r="D31" s="19"/>
      <c r="E31" s="20"/>
      <c r="F31" s="19"/>
      <c r="G31" s="20"/>
      <c r="H31" s="19"/>
      <c r="I31" s="31"/>
    </row>
    <row r="32" spans="1:14" x14ac:dyDescent="0.25">
      <c r="A32" s="84"/>
      <c r="B32" s="85" t="s">
        <v>8</v>
      </c>
      <c r="C32" s="19"/>
      <c r="D32" s="19" t="s">
        <v>14</v>
      </c>
      <c r="E32" s="35">
        <v>0.05</v>
      </c>
      <c r="F32" s="36"/>
      <c r="G32" s="35">
        <v>0.2</v>
      </c>
      <c r="H32" s="19"/>
      <c r="I32" s="31"/>
    </row>
    <row r="33" spans="1:10" x14ac:dyDescent="0.25">
      <c r="A33" s="84"/>
      <c r="B33" s="19"/>
      <c r="C33" s="19"/>
      <c r="D33" s="19" t="s">
        <v>15</v>
      </c>
      <c r="E33" s="37">
        <f>+E26</f>
        <v>7.8118890356671074</v>
      </c>
      <c r="F33" s="19"/>
      <c r="G33" s="37">
        <f>+G26</f>
        <v>18.48</v>
      </c>
      <c r="H33" s="19"/>
      <c r="I33" s="31"/>
    </row>
    <row r="34" spans="1:10" x14ac:dyDescent="0.25">
      <c r="A34" s="84"/>
      <c r="B34" s="19"/>
      <c r="C34" s="19"/>
      <c r="D34" s="19" t="s">
        <v>17</v>
      </c>
      <c r="E34" s="38">
        <f>+E32*E33</f>
        <v>0.39059445178335539</v>
      </c>
      <c r="F34" s="19"/>
      <c r="G34" s="38">
        <f>+G33*G32</f>
        <v>3.6960000000000002</v>
      </c>
      <c r="H34" s="19"/>
      <c r="I34" s="31"/>
    </row>
    <row r="35" spans="1:10" x14ac:dyDescent="0.25">
      <c r="A35" s="84"/>
      <c r="B35" s="19"/>
      <c r="C35" s="19"/>
      <c r="D35" s="19" t="s">
        <v>18</v>
      </c>
      <c r="E35" s="39">
        <f>E28</f>
        <v>5.25</v>
      </c>
      <c r="F35" s="19"/>
      <c r="G35" s="39">
        <f>G28</f>
        <v>12.08</v>
      </c>
      <c r="H35" s="19"/>
      <c r="I35" s="31"/>
    </row>
    <row r="36" spans="1:10" x14ac:dyDescent="0.25">
      <c r="A36" s="84"/>
      <c r="B36" s="19"/>
      <c r="C36" s="19"/>
      <c r="D36" s="19" t="s">
        <v>19</v>
      </c>
      <c r="E36" s="40">
        <f>+E35*E34</f>
        <v>2.0506208718626158</v>
      </c>
      <c r="F36" s="19"/>
      <c r="G36" s="40">
        <f>+G35*G34</f>
        <v>44.647680000000001</v>
      </c>
      <c r="H36" s="19"/>
      <c r="I36" s="31"/>
    </row>
    <row r="37" spans="1:10" ht="11.25" customHeight="1" x14ac:dyDescent="0.25">
      <c r="A37" s="84"/>
      <c r="B37" s="19"/>
      <c r="C37" s="19"/>
      <c r="D37" s="19"/>
      <c r="E37" s="41"/>
      <c r="F37" s="42"/>
      <c r="G37" s="41"/>
      <c r="H37" s="19"/>
      <c r="I37" s="43"/>
    </row>
    <row r="38" spans="1:10" ht="30" x14ac:dyDescent="0.25">
      <c r="A38" s="84"/>
      <c r="B38" s="19"/>
      <c r="C38" s="19"/>
      <c r="D38" s="19"/>
      <c r="E38" s="41" t="s">
        <v>33</v>
      </c>
      <c r="F38" s="42"/>
      <c r="G38" s="41" t="s">
        <v>32</v>
      </c>
      <c r="H38" s="19"/>
      <c r="I38" s="43" t="s">
        <v>28</v>
      </c>
    </row>
    <row r="39" spans="1:10" x14ac:dyDescent="0.25">
      <c r="A39" s="84"/>
      <c r="B39" s="85" t="s">
        <v>20</v>
      </c>
      <c r="C39" s="19"/>
      <c r="D39" s="19"/>
      <c r="E39" s="44">
        <f>+E30+E36</f>
        <v>43.063038309114923</v>
      </c>
      <c r="F39" s="45"/>
      <c r="G39" s="46">
        <f>+G30+G36</f>
        <v>267.88607999999999</v>
      </c>
      <c r="H39" s="19"/>
      <c r="I39" s="47">
        <f>+G39-E39</f>
        <v>224.82304169088508</v>
      </c>
      <c r="J39" s="12"/>
    </row>
    <row r="40" spans="1:10" ht="21" customHeight="1" x14ac:dyDescent="0.25">
      <c r="A40" s="84"/>
      <c r="B40" s="86" t="s">
        <v>21</v>
      </c>
      <c r="C40" s="19"/>
      <c r="D40" s="19"/>
      <c r="E40" s="20"/>
      <c r="F40" s="19"/>
      <c r="G40" s="20"/>
      <c r="H40" s="19"/>
      <c r="I40" s="31"/>
      <c r="J40" s="13"/>
    </row>
    <row r="41" spans="1:10" ht="18.75" customHeight="1" x14ac:dyDescent="0.25">
      <c r="A41" s="87"/>
      <c r="B41" s="88"/>
      <c r="C41" s="88"/>
      <c r="D41" s="48" t="s">
        <v>10</v>
      </c>
      <c r="E41" s="48" t="s">
        <v>33</v>
      </c>
      <c r="F41" s="49"/>
      <c r="G41" s="48" t="s">
        <v>32</v>
      </c>
      <c r="H41" s="50"/>
      <c r="I41" s="51"/>
    </row>
    <row r="42" spans="1:10" x14ac:dyDescent="0.25">
      <c r="A42" s="89"/>
      <c r="B42" s="90" t="s">
        <v>9</v>
      </c>
      <c r="C42" s="53"/>
      <c r="D42" s="91">
        <v>1</v>
      </c>
      <c r="E42" s="52">
        <f>+E14+E39</f>
        <v>245.22303830911491</v>
      </c>
      <c r="F42" s="53"/>
      <c r="G42" s="52">
        <f>+G14+G39</f>
        <v>323.79607999999996</v>
      </c>
      <c r="H42" s="53"/>
      <c r="I42" s="54">
        <f t="shared" ref="I42:I43" si="0">G42-E42</f>
        <v>78.573041690885049</v>
      </c>
    </row>
    <row r="43" spans="1:10" x14ac:dyDescent="0.25">
      <c r="A43" s="89"/>
      <c r="B43" s="53"/>
      <c r="C43" s="53"/>
      <c r="D43" s="91">
        <f>+D42+1</f>
        <v>2</v>
      </c>
      <c r="E43" s="55">
        <f>+E42+E$39</f>
        <v>288.28607661822986</v>
      </c>
      <c r="F43" s="56"/>
      <c r="G43" s="55">
        <f t="shared" ref="G43:G48" si="1">+G42+G$39</f>
        <v>591.68215999999995</v>
      </c>
      <c r="H43" s="53"/>
      <c r="I43" s="54">
        <f t="shared" si="0"/>
        <v>303.3960833817701</v>
      </c>
    </row>
    <row r="44" spans="1:10" x14ac:dyDescent="0.25">
      <c r="A44" s="89"/>
      <c r="B44" s="53"/>
      <c r="C44" s="53"/>
      <c r="D44" s="91">
        <f t="shared" ref="D44:D48" si="2">+D43+1</f>
        <v>3</v>
      </c>
      <c r="E44" s="55">
        <f t="shared" ref="E44:E48" si="3">+E43+E$39</f>
        <v>331.34911492734477</v>
      </c>
      <c r="F44" s="56"/>
      <c r="G44" s="55">
        <f t="shared" si="1"/>
        <v>859.56823999999995</v>
      </c>
      <c r="H44" s="53"/>
      <c r="I44" s="54">
        <f>G44-E44</f>
        <v>528.21912507265517</v>
      </c>
    </row>
    <row r="45" spans="1:10" x14ac:dyDescent="0.25">
      <c r="A45" s="89"/>
      <c r="B45" s="53"/>
      <c r="C45" s="53"/>
      <c r="D45" s="91">
        <f t="shared" si="2"/>
        <v>4</v>
      </c>
      <c r="E45" s="55">
        <f t="shared" si="3"/>
        <v>374.41215323645969</v>
      </c>
      <c r="F45" s="56"/>
      <c r="G45" s="55">
        <f t="shared" si="1"/>
        <v>1127.4543199999998</v>
      </c>
      <c r="H45" s="53"/>
      <c r="I45" s="54">
        <f t="shared" ref="I45:I47" si="4">G45-E45</f>
        <v>753.04216676354008</v>
      </c>
    </row>
    <row r="46" spans="1:10" x14ac:dyDescent="0.25">
      <c r="A46" s="89"/>
      <c r="B46" s="53"/>
      <c r="C46" s="53"/>
      <c r="D46" s="91">
        <f t="shared" si="2"/>
        <v>5</v>
      </c>
      <c r="E46" s="55">
        <f t="shared" si="3"/>
        <v>417.4751915455746</v>
      </c>
      <c r="F46" s="56"/>
      <c r="G46" s="55">
        <f t="shared" si="1"/>
        <v>1395.3403999999998</v>
      </c>
      <c r="H46" s="53"/>
      <c r="I46" s="54">
        <f t="shared" si="4"/>
        <v>977.86520845442521</v>
      </c>
    </row>
    <row r="47" spans="1:10" x14ac:dyDescent="0.25">
      <c r="A47" s="89"/>
      <c r="B47" s="53"/>
      <c r="C47" s="53"/>
      <c r="D47" s="91">
        <f t="shared" si="2"/>
        <v>6</v>
      </c>
      <c r="E47" s="55">
        <f t="shared" si="3"/>
        <v>460.53822985468952</v>
      </c>
      <c r="F47" s="56"/>
      <c r="G47" s="55">
        <f t="shared" si="1"/>
        <v>1663.2264799999998</v>
      </c>
      <c r="H47" s="53"/>
      <c r="I47" s="54">
        <f t="shared" si="4"/>
        <v>1202.6882501453103</v>
      </c>
    </row>
    <row r="48" spans="1:10" x14ac:dyDescent="0.25">
      <c r="A48" s="89"/>
      <c r="B48" s="53"/>
      <c r="C48" s="53"/>
      <c r="D48" s="91">
        <f t="shared" si="2"/>
        <v>7</v>
      </c>
      <c r="E48" s="55">
        <f t="shared" si="3"/>
        <v>503.60126816380443</v>
      </c>
      <c r="F48" s="56"/>
      <c r="G48" s="55">
        <f t="shared" si="1"/>
        <v>1931.1125599999998</v>
      </c>
      <c r="H48" s="53"/>
      <c r="I48" s="54">
        <f>+G48-E48</f>
        <v>1427.5112918361954</v>
      </c>
    </row>
    <row r="49" spans="1:9" x14ac:dyDescent="0.25">
      <c r="A49" s="92"/>
      <c r="B49" s="58"/>
      <c r="C49" s="58"/>
      <c r="D49" s="58"/>
      <c r="E49" s="57"/>
      <c r="F49" s="58"/>
      <c r="G49" s="57"/>
      <c r="H49" s="58"/>
      <c r="I49" s="59"/>
    </row>
    <row r="50" spans="1:9" x14ac:dyDescent="0.25">
      <c r="A50" s="93"/>
      <c r="B50" s="94" t="s">
        <v>24</v>
      </c>
      <c r="C50" s="61"/>
      <c r="D50" s="61"/>
      <c r="E50" s="60"/>
      <c r="F50" s="61"/>
      <c r="G50" s="60"/>
      <c r="H50" s="61"/>
      <c r="I50" s="62"/>
    </row>
    <row r="51" spans="1:9" x14ac:dyDescent="0.25">
      <c r="A51" s="84"/>
      <c r="B51" s="19" t="s">
        <v>26</v>
      </c>
      <c r="C51" s="19"/>
      <c r="D51" s="19"/>
      <c r="E51" s="20"/>
      <c r="F51" s="19"/>
      <c r="G51" s="20"/>
      <c r="H51" s="19"/>
      <c r="I51" s="31"/>
    </row>
    <row r="52" spans="1:9" x14ac:dyDescent="0.25">
      <c r="A52" s="95"/>
      <c r="B52" s="64" t="s">
        <v>25</v>
      </c>
      <c r="C52" s="64"/>
      <c r="D52" s="64"/>
      <c r="E52" s="63"/>
      <c r="F52" s="64"/>
      <c r="G52" s="63"/>
      <c r="H52" s="64"/>
      <c r="I52" s="65"/>
    </row>
  </sheetData>
  <sheetProtection password="C67C" sheet="1" objects="1" scenarios="1" selectLockedCells="1"/>
  <printOptions horizontalCentered="1" verticalCentered="1"/>
  <pageMargins left="0.26" right="0.25" top="0.5" bottom="0.75" header="0.3" footer="0.3"/>
  <pageSetup scale="89" orientation="portrait" cellComments="asDisplayed" r:id="rId1"/>
  <headerFooter>
    <oddHeader xml:space="preserve">&amp;C&amp;"-,Bold"&amp;12
</oddHeader>
  </headerFooter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5DA04BC7BFC4086C339EA92B73B17" ma:contentTypeVersion="1" ma:contentTypeDescription="Create a new document." ma:contentTypeScope="" ma:versionID="700baa91a31664464159a04dc41d8dc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6EF206-67D2-4944-BA9C-D19512CC0EB5}"/>
</file>

<file path=customXml/itemProps2.xml><?xml version="1.0" encoding="utf-8"?>
<ds:datastoreItem xmlns:ds="http://schemas.openxmlformats.org/officeDocument/2006/customXml" ds:itemID="{C64855EF-F30D-46A6-B865-329EBA9B4D11}"/>
</file>

<file path=customXml/itemProps3.xml><?xml version="1.0" encoding="utf-8"?>
<ds:datastoreItem xmlns:ds="http://schemas.openxmlformats.org/officeDocument/2006/customXml" ds:itemID="{22438055-00F1-4129-8612-A92FDFE43E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Savings Calculator</vt:lpstr>
      <vt:lpstr>Sheet2</vt:lpstr>
      <vt:lpstr>Sheet3</vt:lpstr>
    </vt:vector>
  </TitlesOfParts>
  <Company>Bobrick Washroom Equipment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davidl</dc:creator>
  <cp:lastModifiedBy>Jennifer Abel</cp:lastModifiedBy>
  <cp:lastPrinted>2012-01-17T21:03:05Z</cp:lastPrinted>
  <dcterms:created xsi:type="dcterms:W3CDTF">2011-05-05T21:52:52Z</dcterms:created>
  <dcterms:modified xsi:type="dcterms:W3CDTF">2012-05-18T16:39:21Z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0x0101001315DA04BC7BFC4086C339EA92B73B17</vt:lpwstr>
  </property>
  <property fmtid="{D5CDD505-2E9C-101B-9397-08002B2CF9AE}" pid="3" name="Order">
    <vt:r8>48900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